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Sheet1!$1:$7</definedName>
  </definedNames>
  <calcPr calcId="124519"/>
</workbook>
</file>

<file path=xl/calcChain.xml><?xml version="1.0" encoding="utf-8"?>
<calcChain xmlns="http://schemas.openxmlformats.org/spreadsheetml/2006/main">
  <c r="C26" i="1"/>
  <c r="K26"/>
  <c r="H26" l="1"/>
  <c r="I26"/>
  <c r="J26"/>
  <c r="D26"/>
  <c r="E26"/>
  <c r="F26"/>
  <c r="K22"/>
  <c r="D22"/>
  <c r="D20"/>
  <c r="C20"/>
  <c r="D19"/>
  <c r="C19"/>
  <c r="D18"/>
  <c r="C18"/>
  <c r="C17"/>
  <c r="D16"/>
  <c r="C16"/>
  <c r="D14"/>
  <c r="C14"/>
  <c r="C13"/>
  <c r="D13"/>
  <c r="D12"/>
  <c r="C12"/>
  <c r="G26"/>
  <c r="K18"/>
  <c r="G18"/>
</calcChain>
</file>

<file path=xl/sharedStrings.xml><?xml version="1.0" encoding="utf-8"?>
<sst xmlns="http://schemas.openxmlformats.org/spreadsheetml/2006/main" count="50" uniqueCount="45">
  <si>
    <t>债权审核结果</t>
    <phoneticPr fontId="3" type="noConversion"/>
  </si>
  <si>
    <t>编制人：叙永嘉年华城市建设发展有限公司管理人</t>
    <phoneticPr fontId="3" type="noConversion"/>
  </si>
  <si>
    <r>
      <t>截止日期：2</t>
    </r>
    <r>
      <rPr>
        <b/>
        <sz val="12"/>
        <rFont val="宋体"/>
        <family val="3"/>
        <charset val="134"/>
      </rPr>
      <t>016年6月28日</t>
    </r>
    <phoneticPr fontId="3" type="noConversion"/>
  </si>
  <si>
    <t>单位：人民币元</t>
    <phoneticPr fontId="3" type="noConversion"/>
  </si>
  <si>
    <t>序号</t>
    <phoneticPr fontId="3" type="noConversion"/>
  </si>
  <si>
    <t>债权人</t>
    <phoneticPr fontId="3" type="noConversion"/>
  </si>
  <si>
    <t>秦芬</t>
    <phoneticPr fontId="3" type="noConversion"/>
  </si>
  <si>
    <t>周伟</t>
    <phoneticPr fontId="3" type="noConversion"/>
  </si>
  <si>
    <t>霍应志</t>
    <phoneticPr fontId="3" type="noConversion"/>
  </si>
  <si>
    <t>赵永健</t>
    <phoneticPr fontId="3" type="noConversion"/>
  </si>
  <si>
    <t>田朝洋</t>
    <phoneticPr fontId="3" type="noConversion"/>
  </si>
  <si>
    <t>冯卫东</t>
    <phoneticPr fontId="3" type="noConversion"/>
  </si>
  <si>
    <t>贺永红</t>
    <phoneticPr fontId="3" type="noConversion"/>
  </si>
  <si>
    <t>张建琴</t>
    <phoneticPr fontId="3" type="noConversion"/>
  </si>
  <si>
    <t>费红利</t>
    <phoneticPr fontId="3" type="noConversion"/>
  </si>
  <si>
    <t xml:space="preserve">李定全 </t>
    <phoneticPr fontId="3" type="noConversion"/>
  </si>
  <si>
    <t>王成华</t>
    <phoneticPr fontId="3" type="noConversion"/>
  </si>
  <si>
    <t>李小利</t>
    <phoneticPr fontId="3" type="noConversion"/>
  </si>
  <si>
    <t>张凤霞</t>
    <phoneticPr fontId="3" type="noConversion"/>
  </si>
  <si>
    <t>李兴明</t>
    <phoneticPr fontId="3" type="noConversion"/>
  </si>
  <si>
    <t>邓东陵</t>
    <phoneticPr fontId="3" type="noConversion"/>
  </si>
  <si>
    <t>李政</t>
    <phoneticPr fontId="3" type="noConversion"/>
  </si>
  <si>
    <t>合计</t>
    <phoneticPr fontId="3" type="noConversion"/>
  </si>
  <si>
    <t>备注</t>
    <phoneticPr fontId="1" type="noConversion"/>
  </si>
  <si>
    <t>本金</t>
    <phoneticPr fontId="1" type="noConversion"/>
  </si>
  <si>
    <t>利息</t>
    <phoneticPr fontId="1" type="noConversion"/>
  </si>
  <si>
    <t>债权申报金额</t>
    <phoneticPr fontId="1" type="noConversion"/>
  </si>
  <si>
    <t>合计</t>
    <phoneticPr fontId="1" type="noConversion"/>
  </si>
  <si>
    <t>违约金</t>
    <phoneticPr fontId="1" type="noConversion"/>
  </si>
  <si>
    <t>案件受理费</t>
    <phoneticPr fontId="1" type="noConversion"/>
  </si>
  <si>
    <t>（1）</t>
    <phoneticPr fontId="1" type="noConversion"/>
  </si>
  <si>
    <t>（2）</t>
  </si>
  <si>
    <t>（3）</t>
  </si>
  <si>
    <t>（4）</t>
  </si>
  <si>
    <t>（6）</t>
  </si>
  <si>
    <t>（7）</t>
  </si>
  <si>
    <t>（8）</t>
  </si>
  <si>
    <t>（5）=（1）+（2）+（3）+（4）</t>
    <phoneticPr fontId="1" type="noConversion"/>
  </si>
  <si>
    <t>（9）=（6）+（7）+（8）</t>
    <phoneticPr fontId="1" type="noConversion"/>
  </si>
  <si>
    <t>叙永嘉年华城市建设发展有限公司第二批无异议债权-连带债权明细表</t>
    <phoneticPr fontId="3" type="noConversion"/>
  </si>
  <si>
    <t>重庆市高新区锦晖小额贷款股份有限公司</t>
    <phoneticPr fontId="3" type="noConversion"/>
  </si>
  <si>
    <t>唐世才、彭期淑、李艳红、黄怡</t>
    <phoneticPr fontId="3" type="noConversion"/>
  </si>
  <si>
    <t>李俊男债权转让给王成华</t>
    <phoneticPr fontId="1" type="noConversion"/>
  </si>
  <si>
    <t>重庆九龙坡区（2015）九法民初字第08145号、第08141号、重庆市高级人民法院（2015）渝高法民初字第00012号民事判决书</t>
    <phoneticPr fontId="1" type="noConversion"/>
  </si>
  <si>
    <t>李政债权转让2090万元给邓东陵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</si>
</sst>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b/>
      <sz val="8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9" fillId="0" borderId="0"/>
    <xf numFmtId="43" fontId="6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/>
    <xf numFmtId="31" fontId="5" fillId="0" borderId="0" xfId="0" applyNumberFormat="1" applyFont="1" applyAlignment="1"/>
    <xf numFmtId="176" fontId="0" fillId="0" borderId="1" xfId="0" applyNumberForma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0" fillId="0" borderId="0" xfId="0" applyNumberFormat="1" applyAlignment="1"/>
    <xf numFmtId="0" fontId="5" fillId="0" borderId="1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0" fillId="0" borderId="0" xfId="0" applyAlignment="1">
      <alignment shrinkToFit="1"/>
    </xf>
    <xf numFmtId="43" fontId="8" fillId="0" borderId="1" xfId="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</cellXfs>
  <cellStyles count="4">
    <cellStyle name="常规" xfId="0" builtinId="0"/>
    <cellStyle name="常规 19 2" xfId="2"/>
    <cellStyle name="常规 2" xfId="1"/>
    <cellStyle name="千位分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E1" workbookViewId="0">
      <selection sqref="A1:L1"/>
    </sheetView>
  </sheetViews>
  <sheetFormatPr defaultRowHeight="13.5"/>
  <cols>
    <col min="1" max="1" width="5.75" style="1" customWidth="1"/>
    <col min="2" max="2" width="14.25" style="1" customWidth="1"/>
    <col min="3" max="3" width="18.5" style="1" customWidth="1"/>
    <col min="4" max="4" width="17.875" style="1" customWidth="1"/>
    <col min="5" max="5" width="15" style="1" customWidth="1"/>
    <col min="6" max="6" width="12.75" style="1" customWidth="1"/>
    <col min="7" max="7" width="17.75" style="1" customWidth="1"/>
    <col min="8" max="8" width="16.125" style="1" customWidth="1"/>
    <col min="9" max="9" width="18.5" style="1" customWidth="1"/>
    <col min="10" max="10" width="15.5" style="1" customWidth="1"/>
    <col min="11" max="11" width="19.5" style="1" customWidth="1"/>
    <col min="12" max="12" width="30.25" style="1" customWidth="1"/>
    <col min="13" max="13" width="18" style="1" customWidth="1"/>
    <col min="14" max="16384" width="9" style="1"/>
  </cols>
  <sheetData>
    <row r="1" spans="1:13" ht="25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 t="s">
        <v>2</v>
      </c>
      <c r="L3" s="5" t="s">
        <v>3</v>
      </c>
    </row>
    <row r="4" spans="1:13" ht="14.25">
      <c r="A4" s="3"/>
      <c r="B4" s="3"/>
      <c r="C4" s="3"/>
      <c r="D4" s="3"/>
      <c r="E4" s="3"/>
      <c r="F4" s="3"/>
      <c r="G4" s="4"/>
      <c r="H4" s="4"/>
      <c r="I4" s="4"/>
      <c r="J4" s="4"/>
      <c r="K4" s="6"/>
      <c r="L4" s="7">
        <v>43437</v>
      </c>
    </row>
    <row r="5" spans="1:13" ht="33" customHeight="1">
      <c r="A5" s="31" t="s">
        <v>4</v>
      </c>
      <c r="B5" s="34" t="s">
        <v>5</v>
      </c>
      <c r="C5" s="25" t="s">
        <v>26</v>
      </c>
      <c r="D5" s="26"/>
      <c r="E5" s="26"/>
      <c r="F5" s="26"/>
      <c r="G5" s="27"/>
      <c r="H5" s="28" t="s">
        <v>0</v>
      </c>
      <c r="I5" s="29"/>
      <c r="J5" s="29"/>
      <c r="K5" s="30"/>
      <c r="L5" s="10" t="s">
        <v>23</v>
      </c>
    </row>
    <row r="6" spans="1:13" ht="33" customHeight="1">
      <c r="A6" s="32"/>
      <c r="B6" s="35"/>
      <c r="C6" s="10" t="s">
        <v>24</v>
      </c>
      <c r="D6" s="10" t="s">
        <v>25</v>
      </c>
      <c r="E6" s="10" t="s">
        <v>28</v>
      </c>
      <c r="F6" s="10" t="s">
        <v>29</v>
      </c>
      <c r="G6" s="11" t="s">
        <v>22</v>
      </c>
      <c r="H6" s="10" t="s">
        <v>24</v>
      </c>
      <c r="I6" s="10" t="s">
        <v>25</v>
      </c>
      <c r="J6" s="10" t="s">
        <v>29</v>
      </c>
      <c r="K6" s="12" t="s">
        <v>27</v>
      </c>
      <c r="L6" s="10"/>
    </row>
    <row r="7" spans="1:13" s="21" customFormat="1" ht="33" customHeight="1">
      <c r="A7" s="33"/>
      <c r="B7" s="36"/>
      <c r="C7" s="20" t="s">
        <v>30</v>
      </c>
      <c r="D7" s="20" t="s">
        <v>31</v>
      </c>
      <c r="E7" s="20" t="s">
        <v>32</v>
      </c>
      <c r="F7" s="20" t="s">
        <v>33</v>
      </c>
      <c r="G7" s="22" t="s">
        <v>37</v>
      </c>
      <c r="H7" s="20" t="s">
        <v>34</v>
      </c>
      <c r="I7" s="20" t="s">
        <v>35</v>
      </c>
      <c r="J7" s="20" t="s">
        <v>36</v>
      </c>
      <c r="K7" s="23" t="s">
        <v>38</v>
      </c>
      <c r="L7" s="20"/>
    </row>
    <row r="8" spans="1:13" ht="18.75" customHeight="1">
      <c r="A8" s="13">
        <v>1</v>
      </c>
      <c r="B8" s="8" t="s">
        <v>6</v>
      </c>
      <c r="C8" s="8">
        <v>2000000</v>
      </c>
      <c r="D8" s="8">
        <v>480000</v>
      </c>
      <c r="E8" s="8"/>
      <c r="F8" s="8"/>
      <c r="G8" s="8">
        <v>2480000</v>
      </c>
      <c r="H8" s="8">
        <v>2000000</v>
      </c>
      <c r="I8" s="8">
        <v>480000</v>
      </c>
      <c r="J8" s="8"/>
      <c r="K8" s="8">
        <v>2480000</v>
      </c>
      <c r="L8" s="14"/>
      <c r="M8" s="15"/>
    </row>
    <row r="9" spans="1:13" ht="18.75" customHeight="1">
      <c r="A9" s="13">
        <v>2</v>
      </c>
      <c r="B9" s="8" t="s">
        <v>7</v>
      </c>
      <c r="C9" s="8">
        <v>1000000</v>
      </c>
      <c r="D9" s="8"/>
      <c r="E9" s="8"/>
      <c r="F9" s="8"/>
      <c r="G9" s="8">
        <v>1000000</v>
      </c>
      <c r="H9" s="8">
        <v>1000000</v>
      </c>
      <c r="I9" s="8">
        <v>0</v>
      </c>
      <c r="J9" s="8"/>
      <c r="K9" s="8">
        <v>1000000</v>
      </c>
      <c r="L9" s="14"/>
      <c r="M9" s="15"/>
    </row>
    <row r="10" spans="1:13" ht="18.75" customHeight="1">
      <c r="A10" s="13">
        <v>3</v>
      </c>
      <c r="B10" s="8" t="s">
        <v>8</v>
      </c>
      <c r="C10" s="8">
        <v>200000</v>
      </c>
      <c r="D10" s="8"/>
      <c r="E10" s="8"/>
      <c r="F10" s="8"/>
      <c r="G10" s="8">
        <v>200000</v>
      </c>
      <c r="H10" s="8">
        <v>200000</v>
      </c>
      <c r="I10" s="8">
        <v>0</v>
      </c>
      <c r="J10" s="8"/>
      <c r="K10" s="8">
        <v>200000</v>
      </c>
      <c r="L10" s="14"/>
      <c r="M10" s="15"/>
    </row>
    <row r="11" spans="1:13" ht="18.75" customHeight="1">
      <c r="A11" s="13">
        <v>4</v>
      </c>
      <c r="B11" s="8" t="s">
        <v>9</v>
      </c>
      <c r="C11" s="8">
        <v>700000</v>
      </c>
      <c r="D11" s="8"/>
      <c r="E11" s="8"/>
      <c r="F11" s="8"/>
      <c r="G11" s="8">
        <v>700000</v>
      </c>
      <c r="H11" s="8">
        <v>700000</v>
      </c>
      <c r="I11" s="8">
        <v>0</v>
      </c>
      <c r="J11" s="8"/>
      <c r="K11" s="8">
        <v>700000</v>
      </c>
      <c r="L11" s="14"/>
      <c r="M11" s="15"/>
    </row>
    <row r="12" spans="1:13" ht="18.75" customHeight="1">
      <c r="A12" s="13">
        <v>5</v>
      </c>
      <c r="B12" s="8" t="s">
        <v>10</v>
      </c>
      <c r="C12" s="8">
        <f>800000</f>
        <v>800000</v>
      </c>
      <c r="D12" s="8">
        <f>192000+118382.29</f>
        <v>310382.28999999998</v>
      </c>
      <c r="E12" s="8"/>
      <c r="F12" s="8"/>
      <c r="G12" s="8">
        <v>1110382.29</v>
      </c>
      <c r="H12" s="8">
        <v>800000</v>
      </c>
      <c r="I12" s="8">
        <v>310382.28999999998</v>
      </c>
      <c r="J12" s="8"/>
      <c r="K12" s="8">
        <v>1110382.29</v>
      </c>
      <c r="L12" s="14"/>
      <c r="M12" s="15"/>
    </row>
    <row r="13" spans="1:13" ht="18.75" customHeight="1">
      <c r="A13" s="13">
        <v>6</v>
      </c>
      <c r="B13" s="8" t="s">
        <v>11</v>
      </c>
      <c r="C13" s="8">
        <f>1000000</f>
        <v>1000000</v>
      </c>
      <c r="D13" s="8">
        <f>240000+147436</f>
        <v>387436</v>
      </c>
      <c r="E13" s="8"/>
      <c r="F13" s="8"/>
      <c r="G13" s="8">
        <v>1387436</v>
      </c>
      <c r="H13" s="8">
        <v>1000000</v>
      </c>
      <c r="I13" s="8">
        <v>387436</v>
      </c>
      <c r="J13" s="8"/>
      <c r="K13" s="8">
        <v>1387436</v>
      </c>
      <c r="L13" s="14"/>
      <c r="M13" s="15"/>
    </row>
    <row r="14" spans="1:13" ht="18.75" customHeight="1">
      <c r="A14" s="13">
        <v>7</v>
      </c>
      <c r="B14" s="8" t="s">
        <v>12</v>
      </c>
      <c r="C14" s="8">
        <f>1500000</f>
        <v>1500000</v>
      </c>
      <c r="D14" s="8">
        <f>420000+156000</f>
        <v>576000</v>
      </c>
      <c r="E14" s="8"/>
      <c r="F14" s="8"/>
      <c r="G14" s="8">
        <v>2076000</v>
      </c>
      <c r="H14" s="8">
        <v>1500000</v>
      </c>
      <c r="I14" s="8">
        <v>576000</v>
      </c>
      <c r="J14" s="8"/>
      <c r="K14" s="8">
        <v>2076000</v>
      </c>
      <c r="L14" s="14"/>
      <c r="M14" s="15"/>
    </row>
    <row r="15" spans="1:13" ht="18.75" customHeight="1">
      <c r="A15" s="13">
        <v>8</v>
      </c>
      <c r="B15" s="8" t="s">
        <v>13</v>
      </c>
      <c r="C15" s="8">
        <v>2600000</v>
      </c>
      <c r="D15" s="8"/>
      <c r="E15" s="8"/>
      <c r="F15" s="8"/>
      <c r="G15" s="8">
        <v>2600000</v>
      </c>
      <c r="H15" s="8">
        <v>2600000</v>
      </c>
      <c r="I15" s="8">
        <v>0</v>
      </c>
      <c r="J15" s="8"/>
      <c r="K15" s="8">
        <v>2600000</v>
      </c>
      <c r="L15" s="14"/>
      <c r="M15" s="15"/>
    </row>
    <row r="16" spans="1:13" ht="18.75" customHeight="1">
      <c r="A16" s="13">
        <v>9</v>
      </c>
      <c r="B16" s="8" t="s">
        <v>14</v>
      </c>
      <c r="C16" s="8">
        <f>400000</f>
        <v>400000</v>
      </c>
      <c r="D16" s="8">
        <f>110000+54426</f>
        <v>164426</v>
      </c>
      <c r="E16" s="8"/>
      <c r="F16" s="8"/>
      <c r="G16" s="8">
        <v>564426</v>
      </c>
      <c r="H16" s="8">
        <v>400000</v>
      </c>
      <c r="I16" s="8">
        <v>164426</v>
      </c>
      <c r="J16" s="8"/>
      <c r="K16" s="8">
        <v>564426</v>
      </c>
      <c r="L16" s="14"/>
      <c r="M16" s="15"/>
    </row>
    <row r="17" spans="1:13" ht="18.75" customHeight="1">
      <c r="A17" s="13">
        <v>10</v>
      </c>
      <c r="B17" s="8" t="s">
        <v>15</v>
      </c>
      <c r="C17" s="8">
        <f>4260000</f>
        <v>4260000</v>
      </c>
      <c r="D17" s="8">
        <v>991600</v>
      </c>
      <c r="E17" s="8"/>
      <c r="F17" s="8"/>
      <c r="G17" s="8">
        <v>5251600</v>
      </c>
      <c r="H17" s="8">
        <v>4260000</v>
      </c>
      <c r="I17" s="8">
        <v>991600</v>
      </c>
      <c r="J17" s="8"/>
      <c r="K17" s="8">
        <v>5251600</v>
      </c>
      <c r="L17" s="14"/>
      <c r="M17" s="15"/>
    </row>
    <row r="18" spans="1:13" ht="18.75" customHeight="1">
      <c r="A18" s="13">
        <v>11</v>
      </c>
      <c r="B18" s="8" t="s">
        <v>16</v>
      </c>
      <c r="C18" s="8">
        <f>3360000+5950000</f>
        <v>9310000</v>
      </c>
      <c r="D18" s="8">
        <f>784000+1388300</f>
        <v>2172300</v>
      </c>
      <c r="E18" s="8"/>
      <c r="F18" s="8"/>
      <c r="G18" s="8">
        <f>4144000+7338300</f>
        <v>11482300</v>
      </c>
      <c r="H18" s="8">
        <v>9310000</v>
      </c>
      <c r="I18" s="8">
        <v>2164000</v>
      </c>
      <c r="J18" s="8"/>
      <c r="K18" s="8">
        <f>4144000+7330000</f>
        <v>11474000</v>
      </c>
      <c r="L18" s="39" t="s">
        <v>42</v>
      </c>
      <c r="M18" s="15"/>
    </row>
    <row r="19" spans="1:13" ht="18.75" customHeight="1">
      <c r="A19" s="13">
        <v>13</v>
      </c>
      <c r="B19" s="8" t="s">
        <v>17</v>
      </c>
      <c r="C19" s="8">
        <f>440000</f>
        <v>440000</v>
      </c>
      <c r="D19" s="8">
        <f>52385</f>
        <v>52385</v>
      </c>
      <c r="E19" s="8"/>
      <c r="F19" s="8"/>
      <c r="G19" s="8">
        <v>492385</v>
      </c>
      <c r="H19" s="8">
        <v>440000</v>
      </c>
      <c r="I19" s="8">
        <v>52385</v>
      </c>
      <c r="J19" s="8"/>
      <c r="K19" s="8">
        <v>492385</v>
      </c>
      <c r="L19" s="39"/>
      <c r="M19" s="15"/>
    </row>
    <row r="20" spans="1:13" ht="18.75" customHeight="1">
      <c r="A20" s="13">
        <v>14</v>
      </c>
      <c r="B20" s="8" t="s">
        <v>18</v>
      </c>
      <c r="C20" s="8">
        <f>3000000</f>
        <v>3000000</v>
      </c>
      <c r="D20" s="8">
        <f>1560000</f>
        <v>1560000</v>
      </c>
      <c r="E20" s="8"/>
      <c r="F20" s="8"/>
      <c r="G20" s="8">
        <v>4560000</v>
      </c>
      <c r="H20" s="8">
        <v>3000000</v>
      </c>
      <c r="I20" s="8">
        <v>1560000</v>
      </c>
      <c r="J20" s="8"/>
      <c r="K20" s="8">
        <v>4560000</v>
      </c>
      <c r="L20" s="39"/>
      <c r="M20" s="15"/>
    </row>
    <row r="21" spans="1:13" ht="18.75" customHeight="1">
      <c r="A21" s="13">
        <v>15</v>
      </c>
      <c r="B21" s="8" t="s">
        <v>19</v>
      </c>
      <c r="C21" s="8">
        <v>3548000</v>
      </c>
      <c r="D21" s="8">
        <v>1700000</v>
      </c>
      <c r="E21" s="8"/>
      <c r="F21" s="8"/>
      <c r="G21" s="8">
        <v>5248000</v>
      </c>
      <c r="H21" s="19">
        <v>968000</v>
      </c>
      <c r="I21" s="19">
        <v>461600</v>
      </c>
      <c r="J21" s="8"/>
      <c r="K21" s="8">
        <v>1429600</v>
      </c>
      <c r="L21" s="39"/>
      <c r="M21" s="15"/>
    </row>
    <row r="22" spans="1:13" ht="60.75" customHeight="1">
      <c r="A22" s="13">
        <v>16</v>
      </c>
      <c r="B22" s="37" t="s">
        <v>40</v>
      </c>
      <c r="C22" s="8">
        <v>65000000</v>
      </c>
      <c r="D22" s="8">
        <f>22143000+4486666.66</f>
        <v>26629666.66</v>
      </c>
      <c r="E22" s="8">
        <v>5500000</v>
      </c>
      <c r="F22" s="8">
        <v>114800</v>
      </c>
      <c r="G22" s="9">
        <v>97244466.659999996</v>
      </c>
      <c r="H22" s="8">
        <v>65000000</v>
      </c>
      <c r="I22" s="9">
        <v>25019388.890000001</v>
      </c>
      <c r="J22" s="9">
        <v>114800</v>
      </c>
      <c r="K22" s="9">
        <f>90019388.89+114800</f>
        <v>90134188.890000001</v>
      </c>
      <c r="L22" s="40" t="s">
        <v>43</v>
      </c>
      <c r="M22" s="15"/>
    </row>
    <row r="23" spans="1:13" ht="31.5" customHeight="1">
      <c r="A23" s="13">
        <v>17</v>
      </c>
      <c r="B23" s="38" t="s">
        <v>41</v>
      </c>
      <c r="C23" s="9">
        <v>44525139.5</v>
      </c>
      <c r="D23" s="9">
        <v>17602271.82</v>
      </c>
      <c r="E23" s="9"/>
      <c r="F23" s="9"/>
      <c r="G23" s="9">
        <v>62127411.32</v>
      </c>
      <c r="H23" s="8">
        <v>44525139.5</v>
      </c>
      <c r="I23" s="9">
        <v>17602271.82</v>
      </c>
      <c r="J23" s="9"/>
      <c r="K23" s="9">
        <v>62127411.32</v>
      </c>
      <c r="L23" s="39"/>
      <c r="M23" s="15"/>
    </row>
    <row r="24" spans="1:13" ht="20.25" customHeight="1">
      <c r="A24" s="13">
        <v>18</v>
      </c>
      <c r="B24" s="9" t="s">
        <v>20</v>
      </c>
      <c r="C24" s="9">
        <v>19000000</v>
      </c>
      <c r="D24" s="9">
        <v>1900000</v>
      </c>
      <c r="E24" s="9"/>
      <c r="F24" s="9"/>
      <c r="G24" s="9">
        <v>20900000</v>
      </c>
      <c r="H24" s="8">
        <v>19000000</v>
      </c>
      <c r="I24" s="9">
        <v>1900000</v>
      </c>
      <c r="J24" s="9"/>
      <c r="K24" s="9">
        <v>20900000</v>
      </c>
      <c r="L24" s="39" t="s">
        <v>44</v>
      </c>
      <c r="M24" s="15"/>
    </row>
    <row r="25" spans="1:13" ht="20.25" customHeight="1">
      <c r="A25" s="13">
        <v>19</v>
      </c>
      <c r="B25" s="9" t="s">
        <v>21</v>
      </c>
      <c r="C25" s="9">
        <v>3800000</v>
      </c>
      <c r="D25" s="9">
        <v>300000</v>
      </c>
      <c r="E25" s="9"/>
      <c r="F25" s="9"/>
      <c r="G25" s="9">
        <v>4100000</v>
      </c>
      <c r="H25" s="8">
        <v>3800000</v>
      </c>
      <c r="I25" s="9">
        <v>300000</v>
      </c>
      <c r="J25" s="9"/>
      <c r="K25" s="9">
        <v>4100000</v>
      </c>
      <c r="L25" s="39" t="s">
        <v>44</v>
      </c>
      <c r="M25" s="15"/>
    </row>
    <row r="26" spans="1:13" s="18" customFormat="1" ht="20.25" customHeight="1">
      <c r="A26" s="16" t="s">
        <v>22</v>
      </c>
      <c r="B26" s="16"/>
      <c r="C26" s="17">
        <f>SUM(C8:C25)</f>
        <v>163083139.5</v>
      </c>
      <c r="D26" s="17">
        <f t="shared" ref="D26:F26" si="0">SUM(D8:D25)</f>
        <v>54826467.770000003</v>
      </c>
      <c r="E26" s="17">
        <f t="shared" si="0"/>
        <v>5500000</v>
      </c>
      <c r="F26" s="17">
        <f t="shared" si="0"/>
        <v>114800</v>
      </c>
      <c r="G26" s="17">
        <f>SUM(G8:G25)</f>
        <v>223524407.26999998</v>
      </c>
      <c r="H26" s="17">
        <f t="shared" ref="H26:J26" si="1">SUM(H8:H25)</f>
        <v>160503139.5</v>
      </c>
      <c r="I26" s="17">
        <f t="shared" si="1"/>
        <v>51969490</v>
      </c>
      <c r="J26" s="17">
        <f t="shared" si="1"/>
        <v>114800</v>
      </c>
      <c r="K26" s="17">
        <f>SUM(K8:K25)</f>
        <v>212587429.5</v>
      </c>
      <c r="L26" s="16"/>
      <c r="M26" s="15"/>
    </row>
    <row r="28" spans="1:13">
      <c r="E28" s="15"/>
    </row>
  </sheetData>
  <mergeCells count="5">
    <mergeCell ref="A1:L1"/>
    <mergeCell ref="C5:G5"/>
    <mergeCell ref="H5:K5"/>
    <mergeCell ref="A5:A7"/>
    <mergeCell ref="B5:B7"/>
  </mergeCells>
  <phoneticPr fontId="1" type="noConversion"/>
  <pageMargins left="0.19685039370078741" right="0.15748031496062992" top="0.74803149606299213" bottom="0.74803149606299213" header="0.31496062992125984" footer="0.31496062992125984"/>
  <pageSetup paperSize="9" scale="7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2018-12-03T03:46:28Z</dcterms:modified>
</cp:coreProperties>
</file>